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<sst xmlns="http://schemas.openxmlformats.org/spreadsheetml/2006/main" count="27138" uniqueCount="782">
  <si>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</si>
  <si>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</si>
  <si>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</si>
  <si>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</si>
  <si>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</si>
  <si>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</si>
  <si>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</si>
  <si>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</si>
  <si>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</si>
  <si>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</si>
  <si>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</si>
  <si>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</si>
  <si>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</si>
  <si>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</si>
  <si>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</si>
  <si>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</si>
  <si>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</si>
  <si>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</si>
  <si>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</si>
  <si>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</si>
  <si>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</si>
  <si>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</si>
  <si>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</si>
  <si>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</si>
  <si>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</si>
  <si>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</si>
  <si>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</si>
  <si>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</si>
  <si>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</si>
  <si>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</si>
  <si>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</si>
  <si>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</si>
  <si>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</si>
  <si>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</si>
  <si>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</si>
  <si>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</si>
  <si>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</si>
  <si>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</si>
  <si>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</si>
  <si>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</si>
  <si>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</si>
  <si>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</si>
  <si>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</si>
  <si>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</si>
  <si>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</si>
  <si>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</si>
  <si>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</si>
  <si>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</si>
  <si>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</si>
  <si>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</si>
  <si>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</si>
  <si>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</si>
  <si>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</si>
  <si>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</si>
  <si>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</si>
  <si>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</si>
  <si>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</si>
  <si>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</si>
  <si>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</si>
  <si>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</si>
  <si>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</si>
  <si>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</si>
  <si>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</si>
  <si>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</si>
  <si>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</si>
  <si>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</si>
  <si>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</si>
  <si>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</si>
  <si>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</si>
  <si>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</si>
  <si>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</si>
  <si>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</si>
  <si>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</si>
  <si>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</si>
  <si>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</si>
  <si>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</si>
  <si>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</si>
  <si>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</si>
  <si>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</si>
  <si>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</si>
  <si>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</si>
  <si>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</si>
  <si>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</si>
  <si>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</si>
  <si>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</si>
  <si>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</si>
  <si>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</si>
  <si>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</si>
  <si>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</si>
  <si>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</si>
  <si>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</si>
  <si>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</si>
  <si>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</si>
  <si>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</si>
  <si>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</si>
  <si>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</si>
  <si>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</si>
  <si>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</si>
  <si>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</si>
  <si>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</si>
  <si>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</si>
  <si>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</si>
  <si>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</si>
  <si>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</si>
  <si>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</si>
  <si>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</si>
  <si>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</si>
  <si>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</si>
  <si>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</si>
  <si>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</si>
  <si>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</si>
  <si>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</si>
  <si>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</si>
  <si>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</si>
  <si>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</si>
  <si>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</si>
  <si>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</si>
  <si>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</si>
  <si>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</si>
  <si>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</si>
  <si>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</si>
  <si>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</si>
  <si>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</si>
  <si>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</si>
  <si>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</si>
  <si>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</si>
  <si>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</si>
  <si>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</si>
  <si>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</si>
  <si>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</si>
  <si>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</si>
  <si>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</si>
  <si>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</si>
  <si>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</si>
  <si>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</si>
  <si>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</si>
  <si>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</si>
  <si>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</si>
  <si>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</si>
  <si>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</si>
  <si>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</si>
  <si>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</si>
  <si>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</si>
  <si>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</si>
  <si>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</si>
  <si>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</si>
  <si>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</si>
  <si>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</si>
  <si>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</si>
  <si>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</si>
  <si>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</si>
  <si>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</si>
  <si>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</si>
  <si>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</si>
  <si>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</si>
  <si>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</si>
  <si>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</si>
  <si>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</si>
  <si>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</si>
  <si>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</si>
  <si>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</si>
  <si>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</si>
  <si>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</si>
  <si>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</si>
  <si>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</si>
  <si>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</si>
  <si>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</si>
  <si>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</si>
  <si>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</si>
  <si>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</si>
  <si>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</si>
  <si>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</si>
  <si>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</si>
  <si>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</si>
  <si>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</si>
  <si>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</si>
  <si>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</si>
  <si>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</si>
  <si>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</si>
  <si>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</si>
  <si>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</si>
  <si>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</si>
  <si>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</si>
  <si>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</si>
  <si>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</si>
  <si>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</si>
  <si>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</si>
  <si>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</si>
  <si>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</si>
  <si>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</si>
  <si>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</si>
  <si>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</si>
  <si>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</si>
  <si>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</si>
  <si>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</si>
  <si>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</si>
  <si>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</si>
  <si>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</si>
  <si>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</si>
  <si>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</si>
  <si>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</si>
  <si>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</si>
  <si>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</si>
  <si>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</si>
  <si>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</si>
  <si>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</si>
  <si>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</si>
  <si>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</si>
  <si>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</si>
  <si>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</si>
  <si>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</si>
  <si>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</si>
  <si>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</si>
  <si>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</si>
  <si>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</si>
  <si>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</si>
  <si>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</si>
  <si>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</si>
  <si>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</si>
  <si>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</si>
  <si>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</si>
  <si>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</si>
  <si>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</si>
  <si>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</si>
  <si>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</si>
  <si>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</si>
  <si>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</si>
  <si>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</si>
  <si>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</si>
  <si>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</si>
  <si>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</si>
  <si>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</si>
  <si>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</si>
  <si>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</si>
  <si>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</si>
  <si>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</si>
  <si>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</si>
  <si>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</si>
  <si>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</si>
  <si>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</si>
  <si>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</si>
  <si>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</si>
  <si>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</si>
  <si>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</si>
  <si>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</si>
  <si>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</si>
  <si>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</si>
  <si>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</si>
  <si>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</si>
  <si>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</si>
  <si>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</si>
  <si>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</si>
  <si>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</si>
  <si>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</si>
  <si>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</si>
  <si>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</si>
  <si>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</si>
  <si>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</si>
  <si>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</si>
  <si>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</si>
  <si>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</si>
  <si>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</si>
  <si>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</si>
  <si>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</si>
  <si>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</si>
  <si>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</si>
  <si>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</si>
  <si>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</si>
  <si>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</si>
  <si>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</si>
  <si>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</si>
  <si>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</si>
  <si>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</si>
  <si>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</si>
  <si>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</si>
  <si>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</si>
  <si>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</si>
  <si>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</si>
  <si>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</si>
  <si>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</si>
  <si>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</si>
  <si>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</si>
  <si>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</si>
  <si>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</si>
  <si>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</si>
  <si>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</si>
  <si>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</si>
  <si>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</si>
  <si>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</si>
  <si>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</si>
  <si>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</si>
  <si>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</si>
  <si>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</si>
  <si>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</si>
  <si>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</si>
  <si>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</si>
  <si>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</si>
  <si>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</si>
  <si>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</si>
  <si>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</si>
  <si>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</si>
  <si>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</si>
  <si>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</si>
  <si>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</si>
  <si>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</si>
  <si>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</si>
  <si>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</si>
  <si>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</si>
  <si>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</si>
  <si>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</si>
  <si>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</si>
  <si>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</si>
  <si>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</si>
  <si>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</si>
  <si>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</si>
  <si>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</si>
  <si>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</si>
  <si>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</si>
  <si>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</si>
  <si>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</si>
  <si>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</si>
  <si>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</si>
  <si>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</si>
  <si>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</si>
  <si>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</si>
  <si>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</si>
  <si>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</si>
  <si>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</si>
  <si>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</si>
  <si>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</si>
  <si>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</si>
  <si>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</si>
  <si>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</si>
  <si>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</si>
  <si>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</si>
  <si>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</si>
  <si>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</si>
  <si>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</si>
  <si>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</si>
  <si>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</si>
  <si>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</si>
  <si>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</si>
  <si>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</si>
  <si>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</si>
  <si>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</si>
  <si>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</si>
  <si>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</si>
  <si>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</si>
  <si>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</si>
  <si>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</si>
  <si>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</si>
  <si>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</si>
  <si>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</si>
  <si>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</si>
  <si>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</si>
  <si>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</si>
  <si>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</si>
  <si>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</si>
  <si>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</si>
  <si>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</si>
  <si>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</si>
  <si>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</si>
  <si>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</si>
  <si>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</si>
  <si>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</si>
  <si>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</si>
  <si>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</si>
  <si>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</si>
  <si>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</si>
  <si>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</si>
  <si>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</si>
  <si>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</si>
  <si>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</si>
  <si>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</si>
  <si>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</si>
  <si>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</si>
  <si>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</si>
  <si>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</si>
  <si>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</si>
  <si>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</si>
  <si>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</si>
  <si>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</si>
  <si>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</si>
  <si>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</si>
  <si>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</si>
  <si>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</si>
  <si>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</si>
  <si>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</si>
  <si>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</si>
  <si>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</si>
  <si>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</si>
  <si>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</si>
  <si>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</si>
  <si>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</si>
  <si>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</si>
  <si>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</si>
  <si>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</si>
  <si>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</si>
  <si>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</si>
  <si>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</si>
  <si>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</si>
  <si>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</si>
  <si>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</si>
  <si>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</si>
  <si>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</si>
  <si>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</si>
  <si>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</si>
  <si>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</si>
  <si>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</si>
  <si>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</si>
  <si>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</si>
  <si>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</si>
  <si>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</si>
  <si>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</si>
  <si>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</si>
  <si>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</si>
  <si>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</si>
  <si>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</si>
  <si>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</si>
  <si>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</si>
  <si>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</si>
  <si>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</si>
  <si>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</si>
  <si>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</si>
  <si>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</si>
  <si>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</si>
  <si>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</si>
  <si>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</si>
  <si>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</si>
  <si>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</si>
  <si>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</si>
  <si>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</si>
  <si>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</si>
  <si>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</si>
  <si>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</si>
  <si>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</si>
  <si>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</si>
  <si>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</si>
  <si>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</si>
  <si>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</si>
  <si>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</si>
  <si>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</si>
  <si>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</si>
  <si>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</si>
  <si>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</si>
  <si>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</si>
  <si>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</si>
  <si>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</si>
  <si>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</si>
  <si>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</si>
  <si>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</si>
  <si>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</si>
  <si>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</si>
  <si>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</si>
  <si>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</si>
  <si>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</si>
  <si>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</si>
  <si>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</si>
  <si>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</si>
  <si>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</si>
  <si>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</si>
  <si>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</si>
  <si>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</si>
  <si>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</si>
  <si>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</si>
  <si>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</si>
  <si>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</si>
  <si>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</si>
  <si>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</si>
  <si>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</si>
  <si>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</si>
  <si>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</si>
  <si>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</si>
  <si>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</si>
  <si>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</si>
  <si>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</si>
  <si>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</si>
  <si>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</si>
  <si>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</si>
  <si>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</si>
  <si>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</si>
  <si>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</si>
  <si>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</si>
  <si>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</si>
  <si>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</si>
  <si>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</si>
  <si>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</si>
  <si>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</si>
  <si>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</si>
  <si>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</si>
  <si>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</si>
  <si>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</si>
  <si>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</si>
  <si>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</si>
  <si>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</si>
  <si>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</si>
  <si>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</si>
  <si>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</si>
  <si>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</si>
  <si>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</si>
  <si>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</si>
  <si>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</si>
  <si>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</si>
  <si>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</si>
  <si>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</si>
  <si>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</si>
  <si>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</si>
  <si>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</si>
  <si>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</si>
  <si>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</si>
  <si>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</si>
  <si>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</si>
  <si>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</si>
  <si>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</si>
  <si>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</si>
  <si>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</si>
  <si>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</si>
  <si>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</si>
  <si>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</si>
  <si>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</si>
  <si>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</si>
  <si>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</si>
  <si>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</si>
  <si>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</si>
  <si>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</si>
  <si>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</si>
  <si>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</si>
  <si>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</si>
  <si>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</si>
  <si>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</si>
  <si>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</si>
  <si>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</si>
  <si>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</si>
  <si>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</si>
  <si>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</si>
  <si>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</si>
  <si>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</si>
  <si>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</si>
  <si>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</si>
  <si>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</si>
  <si>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</si>
  <si>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</si>
  <si>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</si>
  <si>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</si>
  <si>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</si>
  <si>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</si>
  <si>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</si>
  <si>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</si>
  <si>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</si>
  <si>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</si>
  <si>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</si>
  <si>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</si>
  <si>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</si>
  <si>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</si>
  <si>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</si>
  <si>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</si>
  <si>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</si>
  <si>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</si>
  <si>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</si>
  <si>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</si>
  <si>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</si>
  <si>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</si>
  <si>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</si>
  <si>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</si>
  <si>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</si>
  <si>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</si>
  <si>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</si>
  <si>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</si>
  <si>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</si>
  <si>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</si>
  <si>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</si>
  <si>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</si>
  <si>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</si>
  <si>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</si>
  <si>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</si>
  <si>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</si>
  <si>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</si>
  <si>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</si>
  <si>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</si>
  <si>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</si>
  <si>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</si>
  <si>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</si>
  <si>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</si>
  <si>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</si>
  <si>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</si>
  <si>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</si>
  <si>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</si>
  <si>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</si>
  <si>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</si>
  <si>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</si>
  <si>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</si>
  <si>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</si>
  <si>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</si>
  <si>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</si>
  <si>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</si>
  <si>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</si>
  <si>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</si>
  <si>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</si>
  <si>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</si>
  <si>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</si>
  <si>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</si>
  <si>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</si>
  <si>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</si>
  <si>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</si>
  <si>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</si>
  <si>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</si>
  <si>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</si>
  <si>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</si>
  <si>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</si>
  <si>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</si>
  <si>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</si>
  <si>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</si>
  <si>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</si>
  <si>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</si>
  <si>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</si>
  <si>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</si>
  <si>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</si>
  <si>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</si>
  <si>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</si>
  <si>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</si>
  <si>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</si>
  <si>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</si>
  <si>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</si>
  <si>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</si>
  <si>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</si>
  <si>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</si>
  <si>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</si>
  <si>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</si>
  <si>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</si>
  <si>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</si>
  <si>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</si>
  <si>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</si>
  <si>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</si>
  <si>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</si>
  <si>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</si>
  <si>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</si>
  <si>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</si>
  <si>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</si>
  <si>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</si>
  <si>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</si>
  <si>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</si>
  <si>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</si>
  <si>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</si>
  <si>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</si>
  <si>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</si>
  <si>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</si>
  <si>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</si>
  <si>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</si>
  <si>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</si>
  <si>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</si>
  <si>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</si>
  <si>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</si>
  <si>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</si>
  <si>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</si>
  <si>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</si>
  <si>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</si>
  <si>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</si>
  <si>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</si>
  <si>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</si>
  <si>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</si>
  <si>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</si>
  <si>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</si>
  <si>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</si>
  <si>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</si>
  <si>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</si>
  <si>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</si>
  <si>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</si>
  <si>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</si>
  <si>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</si>
  <si>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</si>
  <si>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</si>
  <si>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</si>
  <si>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</si>
  <si>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</si>
  <si>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</si>
  <si>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</si>
  <si>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</si>
  <si>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</si>
  <si>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</si>
  <si>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</si>
  <si>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</si>
  <si>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</si>
  <si>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</si>
  <si>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</si>
  <si>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</si>
  <si>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</si>
  <si>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</si>
  <si>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</si>
  <si>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</si>
  <si>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</si>
  <si>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</si>
  <si>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</si>
  <si>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</si>
  <si>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</si>
  <si>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</si>
  <si>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</si>
  <si>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</si>
  <si>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</si>
  <si>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</si>
  <si>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</si>
  <si>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</si>
  <si>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</si>
  <si>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</si>
  <si>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</si>
  <si>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</si>
  <si>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</si>
  <si>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</si>
  <si>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</si>
  <si>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</si>
  <si>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</si>
  <si>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</si>
  <si>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</si>
  <si>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</si>
  <si>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</si>
  <si>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</si>
  <si>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</si>
  <si>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</si>
  <si>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</si>
  <si>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</si>
  <si>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</si>
  <si>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</si>
  <si>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</si>
  <si>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</si>
  <si>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</si>
  <si>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</si>
  <si>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</si>
  <si>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</si>
  <si>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</si>
  <si>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</si>
  <si>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</si>
  <si>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</si>
  <si>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</si>
  <si>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</si>
  <si>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</si>
  <si>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>апрель, октябрь</t>
  </si>
  <si>
    <t xml:space="preserve"> сентябрь</t>
  </si>
  <si>
    <t xml:space="preserve"> февраль</t>
  </si>
  <si>
    <t xml:space="preserve"> март</t>
  </si>
  <si>
    <t xml:space="preserve"> июль</t>
  </si>
  <si>
    <t>июль, сентябрь</t>
  </si>
  <si>
    <t>дек, ноя, окт, фев, янв</t>
  </si>
  <si>
    <t>июнь, сентябрь</t>
  </si>
  <si>
    <t xml:space="preserve"> январь</t>
  </si>
  <si>
    <t>апрель, июль</t>
  </si>
  <si>
    <t>2,7 | 2</t>
  </si>
  <si>
    <t>4,25 | 4</t>
  </si>
  <si>
    <t>апр, мар, сен</t>
  </si>
  <si>
    <t>1,6 | 22</t>
  </si>
  <si>
    <t>0,5 | 2</t>
  </si>
  <si>
    <t>1,1 | 1</t>
  </si>
  <si>
    <t>60 | 2</t>
  </si>
  <si>
    <t>апрель, сентябрь</t>
  </si>
  <si>
    <t>1,25 | 1</t>
  </si>
  <si>
    <t>2,2 | 2</t>
  </si>
  <si>
    <t>сентябрь, февраль</t>
  </si>
  <si>
    <t>3,9 | 1</t>
  </si>
  <si>
    <t>29,7 | 4</t>
  </si>
  <si>
    <t>1 | 2</t>
  </si>
  <si>
    <t>февраль, январь</t>
  </si>
  <si>
    <t>ноябрь, январь</t>
  </si>
  <si>
    <t>дек, мар, ноя, окт</t>
  </si>
  <si>
    <t>3,4 | 11</t>
  </si>
  <si>
    <t>№ 8 по ул. Гагарина за 2016 год</t>
  </si>
  <si>
    <t xml:space="preserve"> апрель</t>
  </si>
  <si>
    <t>март, декабрь</t>
  </si>
  <si>
    <t>январь, апрель</t>
  </si>
  <si>
    <t xml:space="preserve"> октябрь</t>
  </si>
  <si>
    <t>октябрь, декабрь</t>
  </si>
  <si>
    <t>29,7 | 114</t>
  </si>
  <si>
    <t>29,7 | 24</t>
  </si>
  <si>
    <t>204 | 18</t>
  </si>
  <si>
    <t>204 | 15</t>
  </si>
  <si>
    <t>1,02 | 1</t>
  </si>
  <si>
    <t>51 | 21</t>
  </si>
  <si>
    <t>51 | 5</t>
  </si>
  <si>
    <t>51 | 7</t>
  </si>
  <si>
    <t>204 | 22</t>
  </si>
  <si>
    <t>3,4 | 8</t>
  </si>
  <si>
    <t>204 | 28</t>
  </si>
  <si>
    <t>911,9 | 2</t>
  </si>
  <si>
    <t>911,9 | 27</t>
  </si>
  <si>
    <t>9,119 |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</si>
</sst>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762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133217.17000000001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130599.93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106931.72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106931.72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106931.72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156885.38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160058.93604681754</v>
      </c>
      <c r="G28" s="18">
        <f>и_ср_начисл-и_ср_стоимость_факт</f>
        <v>-29459.006046817551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395876.27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472036.96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131.42755243041324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204866.22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154930.44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244934.02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311019.36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311019.36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627.6064194041669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13425.86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7464.59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52848.43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13425.86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13425.86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189.70702782844947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33700.58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22776.649999999998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119313.01999999999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36871.479999999996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36871.479999999996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815.03559839713353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19295.07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9955.36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54941.49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19295.07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19295.07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762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6370.5032171999983</v>
      </c>
      <c r="F6" s="40"/>
      <c r="I6" s="27">
        <f>E6/1.18</f>
        <v>5398.7315399999989</v>
      </c>
      <c r="J6" s="29">
        <f>[1]сумма!$Q$6</f>
        <v>12959.079134999998</v>
      </c>
      <c r="K6" s="29">
        <f>J6-I6</f>
        <v>7560.3475949999993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182.77019999999999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0.1258</v>
      </c>
      <c r="E8" s="48">
        <v>182.77019999999999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353.07960000000003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1.6037999999999999</v>
      </c>
      <c r="E25" s="48">
        <v>353.07960000000003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3310.3520343999999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0.624</v>
      </c>
      <c r="E43" s="48">
        <v>932.53039999999999</v>
      </c>
      <c r="F43" s="49" t="s">
        <v>733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20</v>
      </c>
      <c r="E45" s="48">
        <v>2377.8216343999998</v>
      </c>
      <c r="F45" s="49" t="s">
        <v>764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1390.0174148000001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2.25</v>
      </c>
      <c r="E91" s="35">
        <v>164.52095719999997</v>
      </c>
      <c r="F91" s="33" t="s">
        <v>737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>
        <v>15</v>
      </c>
      <c r="E92" s="35">
        <v>1225.4964576000002</v>
      </c>
      <c r="F92" s="33" t="s">
        <v>736</v>
      </c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604.52886799999987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1.6037999999999999</v>
      </c>
      <c r="E101" s="35">
        <v>604.52886799999987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40.745399999999997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2.9899999999999999E-2</v>
      </c>
      <c r="E106" s="56">
        <v>40.745399999999997</v>
      </c>
      <c r="F106" s="49" t="s">
        <v>737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489.00970000000001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5.9799999999999999E-2</v>
      </c>
      <c r="E120" s="56">
        <v>261.18119999999999</v>
      </c>
      <c r="F120" s="49" t="s">
        <v>765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>
        <v>2</v>
      </c>
      <c r="E147" s="48">
        <v>227.82850000000002</v>
      </c>
      <c r="F147" s="49" t="s">
        <v>767</v>
      </c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18024.502858196</v>
      </c>
      <c r="F197" s="75"/>
      <c r="I197" s="27">
        <f>E197/1.18</f>
        <v>15275.002422200001</v>
      </c>
      <c r="J197" s="29">
        <f>[1]сумма!$Q$11</f>
        <v>31082.599499999997</v>
      </c>
      <c r="K197" s="29">
        <f>J197-I197</f>
        <v>15807.597077799996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18024.502858196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0.35879999999999995</v>
      </c>
      <c r="E199" s="35">
        <v>1890.7847999999997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2.5080000000000005</v>
      </c>
      <c r="E200" s="35">
        <v>5289.3263999999981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1.52</v>
      </c>
      <c r="E210" s="35">
        <v>2662.6936000000001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13.176</v>
      </c>
      <c r="E211" s="35">
        <v>7642.1312581960001</v>
      </c>
      <c r="F211" s="49" t="s">
        <v>732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2</v>
      </c>
      <c r="E215" s="35">
        <v>539.56679999999994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1183.6855333333333</v>
      </c>
      <c r="F232" s="33"/>
      <c r="I232" s="27">
        <f>E232/1.18</f>
        <v>1003.1233333333333</v>
      </c>
      <c r="J232" s="29">
        <f>[1]сумма!$M$13</f>
        <v>4000.8600000000006</v>
      </c>
      <c r="K232" s="29">
        <f>J232-I232</f>
        <v>2997.7366666666671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1183.6855333333333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>
        <v>2</v>
      </c>
      <c r="E250" s="35">
        <v>1183.6855333333333</v>
      </c>
      <c r="F250" s="33" t="s">
        <v>763</v>
      </c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7602.8531347339394</v>
      </c>
      <c r="F266" s="75"/>
      <c r="I266" s="27">
        <f>E266/1.18</f>
        <v>6443.0958768931696</v>
      </c>
      <c r="J266" s="29">
        <f>[1]сумма!$Q$15</f>
        <v>14033.079052204816</v>
      </c>
      <c r="K266" s="29">
        <f>J266-I266</f>
        <v>7589.9831753116459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7602.8531347339394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0.46329999999999999</v>
      </c>
      <c r="E268" s="35">
        <v>2147.3521999999998</v>
      </c>
      <c r="F268" s="33" t="s">
        <v>743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0.02</v>
      </c>
      <c r="E269" s="35">
        <v>337.71599999999995</v>
      </c>
      <c r="F269" s="33" t="s">
        <v>743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1</v>
      </c>
      <c r="E278" s="35">
        <v>364.01819999999992</v>
      </c>
      <c r="F278" s="33" t="s">
        <v>738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>
        <v>2</v>
      </c>
      <c r="E296" s="35">
        <v>560.23326223078618</v>
      </c>
      <c r="F296" s="33" t="s">
        <v>742</v>
      </c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1</v>
      </c>
      <c r="E310" s="35">
        <v>129.74099999999999</v>
      </c>
      <c r="F310" s="33" t="s">
        <v>763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>
        <v>2</v>
      </c>
      <c r="E313" s="35">
        <v>1371.5310778181818</v>
      </c>
      <c r="F313" s="33" t="s">
        <v>742</v>
      </c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>
        <v>1</v>
      </c>
      <c r="E329" s="35">
        <v>113.86999999999999</v>
      </c>
      <c r="F329" s="33" t="s">
        <v>766</v>
      </c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>
        <v>2</v>
      </c>
      <c r="E331" s="35">
        <v>652.54965454545447</v>
      </c>
      <c r="F331" s="33" t="s">
        <v>742</v>
      </c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11</v>
      </c>
      <c r="E335" s="35">
        <v>1925.8417401395172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15028.963799999998</v>
      </c>
      <c r="F338" s="75"/>
      <c r="I338" s="27">
        <f>E338/1.18</f>
        <v>12736.409999999998</v>
      </c>
      <c r="J338" s="29">
        <f>[1]сумма!$Q$17</f>
        <v>27117.06</v>
      </c>
      <c r="K338" s="29">
        <f>J338-I338</f>
        <v>14380.650000000003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15028.963799999998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744</v>
      </c>
      <c r="E340" s="84">
        <v>34.338000000000001</v>
      </c>
      <c r="F340" s="49" t="s">
        <v>741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745</v>
      </c>
      <c r="E342" s="48">
        <v>133.31640000000002</v>
      </c>
      <c r="F342" s="49" t="s">
        <v>746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747</v>
      </c>
      <c r="E343" s="84">
        <v>177.8614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748</v>
      </c>
      <c r="E344" s="84">
        <v>6.3011999999999997</v>
      </c>
      <c r="F344" s="49" t="s">
        <v>741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749</v>
      </c>
      <c r="E345" s="84">
        <v>3.4338000000000002</v>
      </c>
      <c r="F345" s="49" t="s">
        <v>735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750</v>
      </c>
      <c r="E346" s="48">
        <v>508.22599999999994</v>
      </c>
      <c r="F346" s="49" t="s">
        <v>751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752</v>
      </c>
      <c r="E347" s="48">
        <v>5.0621999999999998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 t="s">
        <v>753</v>
      </c>
      <c r="E348" s="84">
        <v>16.5672</v>
      </c>
      <c r="F348" s="49" t="s">
        <v>754</v>
      </c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768</v>
      </c>
      <c r="E349" s="48">
        <v>9268.4987999999976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769</v>
      </c>
      <c r="E351" s="48">
        <v>4477.8758000000007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755</v>
      </c>
      <c r="E353" s="84">
        <v>54.220999999999989</v>
      </c>
      <c r="F353" s="49" t="s">
        <v>735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756</v>
      </c>
      <c r="E354" s="48">
        <v>343.26199999999994</v>
      </c>
      <c r="F354" s="49" t="s">
        <v>746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41339.962544289636</v>
      </c>
      <c r="F355" s="75"/>
      <c r="I355" s="27">
        <f>E355/1.18</f>
        <v>35033.866562957322</v>
      </c>
      <c r="J355" s="29">
        <f>[1]сумма!$Q$19</f>
        <v>27334.060541112922</v>
      </c>
      <c r="K355" s="29">
        <f>J355-I355</f>
        <v>-7699.8060218444007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23894.516199999998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757</v>
      </c>
      <c r="E357" s="89">
        <v>66.787999999999982</v>
      </c>
      <c r="F357" s="49" t="s">
        <v>758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770</v>
      </c>
      <c r="E358" s="89">
        <v>2491.4991999999997</v>
      </c>
      <c r="F358" s="49" t="s">
        <v>740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771</v>
      </c>
      <c r="E359" s="89">
        <v>9070.1053999999986</v>
      </c>
      <c r="F359" s="49" t="s">
        <v>740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772</v>
      </c>
      <c r="E360" s="89">
        <v>304.3338</v>
      </c>
      <c r="F360" s="49" t="s">
        <v>737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773</v>
      </c>
      <c r="E361" s="89">
        <v>660.52859999999998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774</v>
      </c>
      <c r="E362" s="89">
        <v>2166.598</v>
      </c>
      <c r="F362" s="49" t="s">
        <v>759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775</v>
      </c>
      <c r="E364" s="89">
        <v>7299.1849999999995</v>
      </c>
      <c r="F364" s="49" t="s">
        <v>760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776</v>
      </c>
      <c r="E365" s="89">
        <v>1725.3133999999998</v>
      </c>
      <c r="F365" s="49" t="s">
        <v>718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777</v>
      </c>
      <c r="E371" s="89">
        <v>110.16479999999999</v>
      </c>
      <c r="F371" s="49" t="s">
        <v>760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17445.446344289641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778</v>
      </c>
      <c r="E375" s="93">
        <v>2155.9072000000001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 t="s">
        <v>761</v>
      </c>
      <c r="E376" s="93">
        <v>26.726999999999997</v>
      </c>
      <c r="F376" s="49" t="s">
        <v>718</v>
      </c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779</v>
      </c>
      <c r="E380" s="95">
        <v>6051.0164000000004</v>
      </c>
      <c r="F380" s="49" t="s">
        <v>751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 t="s">
        <v>780</v>
      </c>
      <c r="E381" s="95">
        <v>8925.2721999999994</v>
      </c>
      <c r="F381" s="49" t="s">
        <v>718</v>
      </c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781</v>
      </c>
      <c r="E382" s="95">
        <v>278.16914428964054</v>
      </c>
      <c r="F382" s="49" t="s">
        <v>739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781</v>
      </c>
      <c r="E383" s="95">
        <v>8.3544</v>
      </c>
      <c r="F383" s="49" t="s">
        <v>739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6930.3287999999993</v>
      </c>
      <c r="F386" s="75"/>
      <c r="I386" s="27">
        <f>E386/1.18</f>
        <v>5873.16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6930.3287999999993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6197.1121999999996</v>
      </c>
      <c r="F388" s="75"/>
      <c r="I388" s="27">
        <f>E388/1.18</f>
        <v>5251.79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6197.1121999999996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57380.986046817554</v>
      </c>
      <c r="F390" s="75"/>
      <c r="I390" s="27">
        <f>E390/1.18</f>
        <v>48627.954276964032</v>
      </c>
      <c r="J390" s="27">
        <f>SUM(I6:I390)</f>
        <v>135643.13401234784</v>
      </c>
      <c r="K390" s="27">
        <f>J390*1.01330668353499*1.18</f>
        <v>162188.75123900638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57380.986046817554</v>
      </c>
      <c r="F391" s="49" t="s">
        <v>731</v>
      </c>
      <c r="I391" s="27">
        <f>E6+E197+E232+E266+E338+E355+E386+E388+E390</f>
        <v>160058.89813457045</v>
      </c>
      <c r="J391" s="27">
        <f>I391-K391</f>
        <v>-179104.87810415128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2017-05-18T03:36:12Z</dcterms:modified>
</cp:coreProperties>
</file>